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/>
  <mc:AlternateContent xmlns:mc="http://schemas.openxmlformats.org/markup-compatibility/2006">
    <mc:Choice Requires="x15">
      <x15ac:absPath xmlns:x15ac="http://schemas.microsoft.com/office/spreadsheetml/2010/11/ac" url="C:\Projekty\Projekty 2022\08_2022 MŠ Hvězdička DPS\kompletace\"/>
    </mc:Choice>
  </mc:AlternateContent>
  <xr:revisionPtr revIDLastSave="0" documentId="13_ncr:1_{1423D684-AC37-4E67-B8D8-AC268943961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List1!$A$1:$V$36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1" l="1"/>
  <c r="F33" i="1"/>
  <c r="L33" i="1" s="1"/>
  <c r="F34" i="1"/>
  <c r="L34" i="1" s="1"/>
  <c r="F32" i="1"/>
  <c r="L32" i="1" s="1"/>
  <c r="F31" i="1"/>
  <c r="L31" i="1" s="1"/>
  <c r="K35" i="1"/>
  <c r="F30" i="1"/>
  <c r="L30" i="1" s="1"/>
  <c r="K28" i="1"/>
  <c r="J28" i="1"/>
  <c r="F27" i="1"/>
  <c r="L27" i="1" s="1"/>
  <c r="K18" i="1"/>
  <c r="J18" i="1"/>
  <c r="F17" i="1"/>
  <c r="L17" i="1" s="1"/>
  <c r="F16" i="1"/>
  <c r="L16" i="1" s="1"/>
  <c r="K24" i="1"/>
  <c r="K25" i="1" s="1"/>
  <c r="J24" i="1"/>
  <c r="F24" i="1"/>
  <c r="J23" i="1"/>
  <c r="F23" i="1"/>
  <c r="L23" i="1" s="1"/>
  <c r="K14" i="1"/>
  <c r="J22" i="1"/>
  <c r="F22" i="1"/>
  <c r="L22" i="1" s="1"/>
  <c r="J21" i="1"/>
  <c r="F21" i="1"/>
  <c r="L21" i="1" s="1"/>
  <c r="F10" i="1"/>
  <c r="L10" i="1" s="1"/>
  <c r="F13" i="1"/>
  <c r="L13" i="1" s="1"/>
  <c r="J20" i="1"/>
  <c r="F20" i="1"/>
  <c r="L20" i="1" s="1"/>
  <c r="F12" i="1"/>
  <c r="F11" i="1"/>
  <c r="L11" i="1" s="1"/>
  <c r="J9" i="1"/>
  <c r="J14" i="1" s="1"/>
  <c r="L24" i="1" l="1"/>
  <c r="L12" i="1"/>
  <c r="F9" i="1" l="1"/>
  <c r="L9" i="1" s="1"/>
</calcChain>
</file>

<file path=xl/sharedStrings.xml><?xml version="1.0" encoding="utf-8"?>
<sst xmlns="http://schemas.openxmlformats.org/spreadsheetml/2006/main" count="134" uniqueCount="84">
  <si>
    <t>Místnost</t>
  </si>
  <si>
    <t>Podl.</t>
  </si>
  <si>
    <t>Název</t>
  </si>
  <si>
    <t>Číslo</t>
  </si>
  <si>
    <t>s.v.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</si>
  <si>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</si>
  <si>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m</t>
    </r>
    <r>
      <rPr>
        <vertAlign val="superscript"/>
        <sz val="10"/>
        <rFont val="Arial CE"/>
        <family val="2"/>
        <charset val="238"/>
      </rPr>
      <t>3</t>
    </r>
  </si>
  <si>
    <t>počet osob</t>
  </si>
  <si>
    <t>Poznámka požadavek předpis</t>
  </si>
  <si>
    <t>Vzduchový výkon</t>
  </si>
  <si>
    <t>Přívod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</si>
  <si>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</t>
    </r>
  </si>
  <si>
    <t>Odvod</t>
  </si>
  <si>
    <t xml:space="preserve">Požadavek na čerstvý vzduch </t>
  </si>
  <si>
    <t>Výměna</t>
  </si>
  <si>
    <t>x/h</t>
  </si>
  <si>
    <t>Přetl. +</t>
  </si>
  <si>
    <t>Podtl. -</t>
  </si>
  <si>
    <t>%</t>
  </si>
  <si>
    <t>Zima</t>
  </si>
  <si>
    <t>Léto</t>
  </si>
  <si>
    <t>°C</t>
  </si>
  <si>
    <t>Vlh.</t>
  </si>
  <si>
    <t>Hl.hluku</t>
  </si>
  <si>
    <t>dB(A)</t>
  </si>
  <si>
    <t>Požadované parametry</t>
  </si>
  <si>
    <t>Stupeň filtrace</t>
  </si>
  <si>
    <t>AKCE:</t>
  </si>
  <si>
    <t>Bilance množství vzduchu a potřeb energie pro chlazení a ohřev</t>
  </si>
  <si>
    <t>Č. zařízení</t>
  </si>
  <si>
    <t>Tepelná zátěž</t>
  </si>
  <si>
    <t>Vnitřní</t>
  </si>
  <si>
    <t xml:space="preserve">Vnější </t>
  </si>
  <si>
    <t>W</t>
  </si>
  <si>
    <t xml:space="preserve"> TABULKA MÍSTNOSTÍ </t>
  </si>
  <si>
    <t>20m3/h/skř.</t>
  </si>
  <si>
    <t>50m3/h/WC</t>
  </si>
  <si>
    <t>41/2020Sb</t>
  </si>
  <si>
    <t>Chodba</t>
  </si>
  <si>
    <t>Šatna</t>
  </si>
  <si>
    <t>209</t>
  </si>
  <si>
    <t>Denní místnost</t>
  </si>
  <si>
    <t>24+2</t>
  </si>
  <si>
    <t>212</t>
  </si>
  <si>
    <t>211</t>
  </si>
  <si>
    <t>2</t>
  </si>
  <si>
    <t>UK</t>
  </si>
  <si>
    <t>205</t>
  </si>
  <si>
    <t>202</t>
  </si>
  <si>
    <t>Umývárna+WC</t>
  </si>
  <si>
    <t>Sklad prádla</t>
  </si>
  <si>
    <t>5x/h</t>
  </si>
  <si>
    <t>WC</t>
  </si>
  <si>
    <t>203</t>
  </si>
  <si>
    <t>204</t>
  </si>
  <si>
    <t>207</t>
  </si>
  <si>
    <t>Sprcha</t>
  </si>
  <si>
    <t>3</t>
  </si>
  <si>
    <t>311</t>
  </si>
  <si>
    <t>150m3/h/sprcha</t>
  </si>
  <si>
    <t>30m3/h/uk</t>
  </si>
  <si>
    <t>312</t>
  </si>
  <si>
    <t>Relaxační místnost</t>
  </si>
  <si>
    <t>305</t>
  </si>
  <si>
    <t>302</t>
  </si>
  <si>
    <t>20/50m3/h/os</t>
  </si>
  <si>
    <t>AHU 01.01</t>
  </si>
  <si>
    <t>AHU 01.02</t>
  </si>
  <si>
    <t>AHU 02</t>
  </si>
  <si>
    <t>AHU 03</t>
  </si>
  <si>
    <t>208</t>
  </si>
  <si>
    <t>Kuchyň</t>
  </si>
  <si>
    <t>VDI 2052</t>
  </si>
  <si>
    <t>10x/h</t>
  </si>
  <si>
    <t>Rekonstrukce objektu Masarykovo náměstí Šlapanice</t>
  </si>
  <si>
    <t>AHU 04</t>
  </si>
  <si>
    <t>1</t>
  </si>
  <si>
    <t>101</t>
  </si>
  <si>
    <t>chodba</t>
  </si>
  <si>
    <t>schodiště</t>
  </si>
  <si>
    <t>102</t>
  </si>
  <si>
    <t>301</t>
  </si>
  <si>
    <t>201</t>
  </si>
  <si>
    <t>301a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</si>
</sst>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vertAlign val="superscript"/>
      <sz val="10"/>
      <name val="Arial CE"/>
      <family val="2"/>
      <charset val="238"/>
    </font>
    <font>
      <sz val="10"/>
      <name val="Helv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3" fillId="0" borderId="0" xfId="1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2" xfId="1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4" xfId="1" applyFont="1" applyBorder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3" fillId="0" borderId="7" xfId="1" applyFont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1" fontId="0" fillId="0" borderId="0" xfId="0" applyNumberForma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" fontId="0" fillId="0" borderId="2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7" fillId="0" borderId="9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49" fontId="7" fillId="0" borderId="14" xfId="0" applyNumberFormat="1" applyFont="1" applyFill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left"/>
    </xf>
    <xf numFmtId="0" fontId="6" fillId="0" borderId="23" xfId="0" applyFont="1" applyBorder="1" applyAlignment="1">
      <alignment horizontal="center"/>
    </xf>
    <xf numFmtId="1" fontId="6" fillId="0" borderId="23" xfId="0" applyNumberFormat="1" applyFont="1" applyBorder="1" applyAlignment="1">
      <alignment horizontal="center"/>
    </xf>
    <xf numFmtId="0" fontId="6" fillId="0" borderId="23" xfId="0" applyFont="1" applyBorder="1"/>
    <xf numFmtId="0" fontId="6" fillId="0" borderId="24" xfId="0" applyFont="1" applyBorder="1"/>
    <xf numFmtId="0" fontId="7" fillId="0" borderId="13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49" fontId="7" fillId="0" borderId="9" xfId="0" applyNumberFormat="1" applyFont="1" applyFill="1" applyBorder="1" applyAlignment="1">
      <alignment horizontal="center"/>
    </xf>
    <xf numFmtId="2" fontId="7" fillId="0" borderId="9" xfId="0" applyNumberFormat="1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0" fontId="6" fillId="0" borderId="9" xfId="0" applyFont="1" applyBorder="1" applyAlignment="1">
      <alignment horizontal="center"/>
    </xf>
    <xf numFmtId="1" fontId="6" fillId="0" borderId="9" xfId="0" applyNumberFormat="1" applyFont="1" applyBorder="1" applyAlignment="1">
      <alignment horizontal="center"/>
    </xf>
    <xf numFmtId="0" fontId="6" fillId="0" borderId="9" xfId="0" applyFont="1" applyBorder="1"/>
    <xf numFmtId="0" fontId="6" fillId="0" borderId="13" xfId="0" applyFont="1" applyBorder="1"/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3" fillId="0" borderId="1" xfId="1" applyFont="1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0" fontId="0" fillId="0" borderId="0" xfId="0"/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9" xfId="0" applyBorder="1" applyAlignment="1">
      <alignment horizontal="center" wrapText="1"/>
    </xf>
  </cellXfs>
  <cellStyles count="2">
    <cellStyle name="Normální" xfId="0" builtinId="0"/>
    <cellStyle name="normální_List1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36"/>
  <sheetViews>
    <sheetView tabSelected="1" view="pageBreakPreview" zoomScaleNormal="75" workbookViewId="0">
      <selection activeCell="G19" sqref="G19"/>
    </sheetView>
  </sheetViews>
  <sheetFormatPr defaultRowHeight="12.75" x14ac:dyDescent="0.2"/>
  <cols>
    <col min="1" max="1" width="6.42578125" style="1" bestFit="1" customWidth="1"/>
    <col min="2" max="2" width="17.85546875" style="1" customWidth="1"/>
    <col min="3" max="3" width="6.42578125" style="1" bestFit="1" customWidth="1"/>
    <col min="4" max="4" width="5.85546875" style="1" bestFit="1" customWidth="1"/>
    <col min="5" max="5" width="5.140625" style="1" customWidth="1"/>
    <col min="6" max="6" width="9" style="1" customWidth="1"/>
    <col min="7" max="7" width="10.28515625" style="1" bestFit="1" customWidth="1"/>
    <col min="8" max="9" width="14.140625" style="1" customWidth="1"/>
    <col min="10" max="11" width="7" style="1" bestFit="1" customWidth="1"/>
    <col min="12" max="12" width="10.85546875" style="1" customWidth="1"/>
    <col min="13" max="13" width="7.140625" style="1" bestFit="1" customWidth="1"/>
    <col min="14" max="14" width="5.140625" style="1" bestFit="1" customWidth="1"/>
    <col min="15" max="15" width="7" style="29" bestFit="1" customWidth="1"/>
    <col min="16" max="16" width="4.42578125" style="1" bestFit="1" customWidth="1"/>
    <col min="17" max="17" width="8.7109375" style="1" bestFit="1" customWidth="1"/>
    <col min="18" max="18" width="7.28515625" style="1" customWidth="1"/>
    <col min="19" max="19" width="8.7109375" style="1" customWidth="1"/>
    <col min="20" max="20" width="8.28515625" style="1" customWidth="1"/>
    <col min="21" max="21" width="7.140625" style="1" bestFit="1" customWidth="1"/>
    <col min="22" max="22" width="7.140625" style="1" customWidth="1"/>
    <col min="23" max="49" width="9.140625" style="1"/>
  </cols>
  <sheetData>
    <row r="1" spans="1:49" ht="18" customHeight="1" x14ac:dyDescent="0.2">
      <c r="A1" s="3"/>
      <c r="B1" s="4"/>
      <c r="C1" s="4"/>
      <c r="D1" s="4"/>
      <c r="E1" s="4"/>
      <c r="F1" s="5"/>
      <c r="G1" s="69" t="s">
        <v>34</v>
      </c>
      <c r="H1" s="70"/>
      <c r="I1" s="70"/>
      <c r="J1" s="70"/>
      <c r="K1" s="70"/>
      <c r="L1" s="4"/>
      <c r="M1" s="4"/>
      <c r="N1" s="4"/>
      <c r="O1" s="26"/>
      <c r="P1" s="4"/>
      <c r="Q1" s="4"/>
      <c r="R1" s="4"/>
      <c r="S1" s="4"/>
      <c r="T1" s="4"/>
      <c r="U1" s="4"/>
      <c r="V1" s="6"/>
    </row>
    <row r="2" spans="1:49" ht="18" x14ac:dyDescent="0.2">
      <c r="A2" s="7"/>
      <c r="B2" s="8"/>
      <c r="C2" s="8"/>
      <c r="D2" s="8"/>
      <c r="E2" s="8"/>
      <c r="F2" s="2"/>
      <c r="G2" s="71"/>
      <c r="H2" s="72"/>
      <c r="I2" s="72"/>
      <c r="J2" s="72"/>
      <c r="K2" s="72"/>
      <c r="L2" s="8"/>
      <c r="M2" s="8"/>
      <c r="N2" s="8"/>
      <c r="O2" s="23"/>
      <c r="P2" s="8"/>
      <c r="Q2" s="8"/>
      <c r="R2" s="8"/>
      <c r="S2" s="8"/>
      <c r="T2" s="8"/>
      <c r="U2" s="8"/>
      <c r="V2" s="9"/>
    </row>
    <row r="3" spans="1:49" ht="18.75" thickBot="1" x14ac:dyDescent="0.25">
      <c r="A3" s="7"/>
      <c r="B3" s="8"/>
      <c r="C3" s="8"/>
      <c r="D3" s="8"/>
      <c r="E3" s="8"/>
      <c r="F3" s="2"/>
      <c r="G3" s="10" t="s">
        <v>28</v>
      </c>
      <c r="H3" s="2"/>
      <c r="I3" s="2"/>
      <c r="J3" s="2"/>
      <c r="K3" s="2"/>
      <c r="L3" s="8"/>
      <c r="M3" s="8"/>
      <c r="N3" s="8"/>
      <c r="O3" s="23"/>
      <c r="P3" s="8"/>
      <c r="Q3" s="8"/>
      <c r="R3" s="8"/>
      <c r="S3" s="8"/>
      <c r="T3" s="8"/>
      <c r="U3" s="8"/>
      <c r="V3" s="9"/>
    </row>
    <row r="4" spans="1:49" ht="18.75" thickBot="1" x14ac:dyDescent="0.3">
      <c r="A4" s="7"/>
      <c r="B4" s="8"/>
      <c r="C4" s="8"/>
      <c r="D4" s="8"/>
      <c r="E4" s="8"/>
      <c r="F4" s="2"/>
      <c r="G4" s="11" t="s">
        <v>27</v>
      </c>
      <c r="H4" s="12" t="s">
        <v>74</v>
      </c>
      <c r="I4" s="12"/>
      <c r="J4" s="12"/>
      <c r="K4" s="12"/>
      <c r="L4" s="13"/>
      <c r="M4" s="13"/>
      <c r="N4" s="13"/>
      <c r="O4" s="27"/>
      <c r="P4" s="13"/>
      <c r="Q4" s="13"/>
      <c r="R4" s="13"/>
      <c r="S4" s="13"/>
      <c r="T4" s="13"/>
      <c r="U4" s="13"/>
      <c r="V4" s="14"/>
    </row>
    <row r="5" spans="1:49" ht="14.25" customHeight="1" x14ac:dyDescent="0.2">
      <c r="A5" s="62" t="s">
        <v>1</v>
      </c>
      <c r="B5" s="65" t="s">
        <v>0</v>
      </c>
      <c r="C5" s="65"/>
      <c r="D5" s="65"/>
      <c r="E5" s="65"/>
      <c r="F5" s="65"/>
      <c r="G5" s="65"/>
      <c r="H5" s="73" t="s">
        <v>8</v>
      </c>
      <c r="I5" s="76" t="s">
        <v>13</v>
      </c>
      <c r="J5" s="65" t="s">
        <v>9</v>
      </c>
      <c r="K5" s="65"/>
      <c r="L5" s="65"/>
      <c r="M5" s="18" t="s">
        <v>16</v>
      </c>
      <c r="N5" s="65" t="s">
        <v>25</v>
      </c>
      <c r="O5" s="65"/>
      <c r="P5" s="65"/>
      <c r="Q5" s="65"/>
      <c r="R5" s="73" t="s">
        <v>26</v>
      </c>
      <c r="S5" s="60" t="s">
        <v>30</v>
      </c>
      <c r="T5" s="61"/>
      <c r="U5" s="65" t="s">
        <v>29</v>
      </c>
      <c r="V5" s="68"/>
    </row>
    <row r="6" spans="1:49" ht="28.5" customHeight="1" x14ac:dyDescent="0.2">
      <c r="A6" s="63"/>
      <c r="B6" s="58" t="s">
        <v>2</v>
      </c>
      <c r="C6" s="58" t="s">
        <v>3</v>
      </c>
      <c r="D6" s="58" t="s">
        <v>5</v>
      </c>
      <c r="E6" s="58" t="s">
        <v>4</v>
      </c>
      <c r="F6" s="58" t="s">
        <v>6</v>
      </c>
      <c r="G6" s="58" t="s">
        <v>7</v>
      </c>
      <c r="H6" s="74"/>
      <c r="I6" s="77"/>
      <c r="J6" s="15" t="s">
        <v>10</v>
      </c>
      <c r="K6" s="15" t="s">
        <v>12</v>
      </c>
      <c r="L6" s="16" t="s">
        <v>14</v>
      </c>
      <c r="M6" s="19" t="s">
        <v>17</v>
      </c>
      <c r="N6" s="16" t="s">
        <v>19</v>
      </c>
      <c r="O6" s="20" t="s">
        <v>20</v>
      </c>
      <c r="P6" s="16" t="s">
        <v>22</v>
      </c>
      <c r="Q6" s="16" t="s">
        <v>23</v>
      </c>
      <c r="R6" s="74"/>
      <c r="S6" s="24" t="s">
        <v>31</v>
      </c>
      <c r="T6" s="24" t="s">
        <v>32</v>
      </c>
      <c r="U6" s="58" t="s">
        <v>10</v>
      </c>
      <c r="V6" s="66" t="s">
        <v>12</v>
      </c>
    </row>
    <row r="7" spans="1:49" ht="15" thickBot="1" x14ac:dyDescent="0.25">
      <c r="A7" s="64"/>
      <c r="B7" s="59"/>
      <c r="C7" s="59"/>
      <c r="D7" s="59"/>
      <c r="E7" s="59"/>
      <c r="F7" s="59"/>
      <c r="G7" s="59"/>
      <c r="H7" s="75"/>
      <c r="I7" s="17" t="s">
        <v>11</v>
      </c>
      <c r="J7" s="17" t="s">
        <v>11</v>
      </c>
      <c r="K7" s="17" t="s">
        <v>11</v>
      </c>
      <c r="L7" s="17" t="s">
        <v>15</v>
      </c>
      <c r="M7" s="17" t="s">
        <v>18</v>
      </c>
      <c r="N7" s="17" t="s">
        <v>21</v>
      </c>
      <c r="O7" s="28" t="s">
        <v>21</v>
      </c>
      <c r="P7" s="17" t="s">
        <v>18</v>
      </c>
      <c r="Q7" s="17" t="s">
        <v>24</v>
      </c>
      <c r="R7" s="75"/>
      <c r="S7" s="25" t="s">
        <v>33</v>
      </c>
      <c r="T7" s="25" t="s">
        <v>33</v>
      </c>
      <c r="U7" s="59"/>
      <c r="V7" s="67"/>
    </row>
    <row r="8" spans="1:49" s="22" customFormat="1" ht="13.5" thickTop="1" x14ac:dyDescent="0.2">
      <c r="A8" s="36"/>
      <c r="B8" s="37" t="s">
        <v>66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9"/>
      <c r="P8" s="38"/>
      <c r="Q8" s="38"/>
      <c r="R8" s="38"/>
      <c r="S8" s="38"/>
      <c r="T8" s="38"/>
      <c r="U8" s="40"/>
      <c r="V8" s="4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</row>
    <row r="9" spans="1:49" s="34" customFormat="1" x14ac:dyDescent="0.2">
      <c r="A9" s="35" t="s">
        <v>45</v>
      </c>
      <c r="B9" s="30" t="s">
        <v>41</v>
      </c>
      <c r="C9" s="44" t="s">
        <v>40</v>
      </c>
      <c r="D9" s="31">
        <v>110.4</v>
      </c>
      <c r="E9" s="31">
        <v>3</v>
      </c>
      <c r="F9" s="45">
        <f t="shared" ref="F9:F10" si="0">(D9*E9)</f>
        <v>331.20000000000005</v>
      </c>
      <c r="G9" s="31" t="s">
        <v>42</v>
      </c>
      <c r="H9" s="31" t="s">
        <v>37</v>
      </c>
      <c r="I9" s="31" t="s">
        <v>65</v>
      </c>
      <c r="J9" s="31">
        <f>24*20+2*50</f>
        <v>580</v>
      </c>
      <c r="K9" s="31">
        <v>0</v>
      </c>
      <c r="L9" s="32">
        <f>(J9/F9)</f>
        <v>1.7512077294685988</v>
      </c>
      <c r="M9" s="31"/>
      <c r="N9" s="31"/>
      <c r="O9" s="32"/>
      <c r="P9" s="31"/>
      <c r="Q9" s="31"/>
      <c r="R9" s="31"/>
      <c r="S9" s="31"/>
      <c r="T9" s="31"/>
      <c r="U9" s="31"/>
      <c r="V9" s="42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</row>
    <row r="10" spans="1:49" s="34" customFormat="1" x14ac:dyDescent="0.2">
      <c r="A10" s="35" t="s">
        <v>45</v>
      </c>
      <c r="B10" s="30" t="s">
        <v>38</v>
      </c>
      <c r="C10" s="44" t="s">
        <v>48</v>
      </c>
      <c r="D10" s="31">
        <v>18</v>
      </c>
      <c r="E10" s="31">
        <v>3</v>
      </c>
      <c r="F10" s="45">
        <f t="shared" si="0"/>
        <v>54</v>
      </c>
      <c r="G10" s="31"/>
      <c r="H10" s="31" t="s">
        <v>37</v>
      </c>
      <c r="I10" s="31" t="s">
        <v>35</v>
      </c>
      <c r="J10" s="31">
        <v>100</v>
      </c>
      <c r="K10" s="31">
        <v>0</v>
      </c>
      <c r="L10" s="32">
        <f>(J10/F10)</f>
        <v>1.8518518518518519</v>
      </c>
      <c r="M10" s="31"/>
      <c r="N10" s="31"/>
      <c r="O10" s="32"/>
      <c r="P10" s="31"/>
      <c r="Q10" s="31"/>
      <c r="R10" s="31"/>
      <c r="S10" s="31"/>
      <c r="T10" s="31"/>
      <c r="U10" s="31"/>
      <c r="V10" s="42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</row>
    <row r="11" spans="1:49" s="34" customFormat="1" x14ac:dyDescent="0.2">
      <c r="A11" s="35" t="s">
        <v>45</v>
      </c>
      <c r="B11" s="30" t="s">
        <v>39</v>
      </c>
      <c r="C11" s="44" t="s">
        <v>43</v>
      </c>
      <c r="D11" s="31">
        <v>12.9</v>
      </c>
      <c r="E11" s="31">
        <v>3</v>
      </c>
      <c r="F11" s="45">
        <f t="shared" ref="F11" si="1">(D11*E11)</f>
        <v>38.700000000000003</v>
      </c>
      <c r="G11" s="31">
        <v>24</v>
      </c>
      <c r="H11" s="31" t="s">
        <v>37</v>
      </c>
      <c r="I11" s="31" t="s">
        <v>35</v>
      </c>
      <c r="J11" s="31">
        <v>0</v>
      </c>
      <c r="K11" s="31">
        <v>600</v>
      </c>
      <c r="L11" s="32">
        <f t="shared" ref="L11" si="2">(K11/F11)</f>
        <v>15.503875968992247</v>
      </c>
      <c r="M11" s="31"/>
      <c r="N11" s="31"/>
      <c r="O11" s="32"/>
      <c r="P11" s="31"/>
      <c r="Q11" s="31"/>
      <c r="R11" s="31"/>
      <c r="S11" s="31"/>
      <c r="T11" s="31"/>
      <c r="U11" s="31"/>
      <c r="V11" s="42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</row>
    <row r="12" spans="1:49" s="34" customFormat="1" x14ac:dyDescent="0.2">
      <c r="A12" s="35" t="s">
        <v>45</v>
      </c>
      <c r="B12" s="30" t="s">
        <v>49</v>
      </c>
      <c r="C12" s="44" t="s">
        <v>44</v>
      </c>
      <c r="D12" s="31">
        <v>15.3</v>
      </c>
      <c r="E12" s="31">
        <v>3</v>
      </c>
      <c r="F12" s="45">
        <f t="shared" ref="F12" si="3">(D12*E12)</f>
        <v>45.900000000000006</v>
      </c>
      <c r="G12" s="31"/>
      <c r="H12" s="31" t="s">
        <v>37</v>
      </c>
      <c r="I12" s="31" t="s">
        <v>36</v>
      </c>
      <c r="J12" s="31">
        <v>0</v>
      </c>
      <c r="K12" s="31">
        <v>600</v>
      </c>
      <c r="L12" s="32">
        <f t="shared" ref="L12" si="4">(K12/F12)</f>
        <v>13.071895424836599</v>
      </c>
      <c r="M12" s="31"/>
      <c r="N12" s="31"/>
      <c r="O12" s="32"/>
      <c r="P12" s="31"/>
      <c r="Q12" s="31"/>
      <c r="R12" s="31"/>
      <c r="S12" s="31"/>
      <c r="T12" s="31"/>
      <c r="U12" s="31"/>
      <c r="V12" s="42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</row>
    <row r="13" spans="1:49" s="34" customFormat="1" x14ac:dyDescent="0.2">
      <c r="A13" s="35" t="s">
        <v>45</v>
      </c>
      <c r="B13" s="30" t="s">
        <v>50</v>
      </c>
      <c r="C13" s="44" t="s">
        <v>54</v>
      </c>
      <c r="D13" s="31">
        <v>7.9</v>
      </c>
      <c r="E13" s="31">
        <v>3</v>
      </c>
      <c r="F13" s="45">
        <f t="shared" ref="F13:F21" si="5">(D13*E13)</f>
        <v>23.700000000000003</v>
      </c>
      <c r="G13" s="31"/>
      <c r="H13" s="31" t="s">
        <v>37</v>
      </c>
      <c r="I13" s="31" t="s">
        <v>51</v>
      </c>
      <c r="J13" s="31">
        <v>0</v>
      </c>
      <c r="K13" s="31">
        <v>100</v>
      </c>
      <c r="L13" s="32">
        <f t="shared" ref="L13:L21" si="6">(K13/F13)</f>
        <v>4.219409282700421</v>
      </c>
      <c r="M13" s="31"/>
      <c r="N13" s="31"/>
      <c r="O13" s="32"/>
      <c r="P13" s="31"/>
      <c r="Q13" s="31"/>
      <c r="R13" s="31"/>
      <c r="S13" s="31"/>
      <c r="T13" s="31"/>
      <c r="U13" s="31"/>
      <c r="V13" s="42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</row>
    <row r="14" spans="1:49" s="34" customFormat="1" x14ac:dyDescent="0.2">
      <c r="A14" s="35"/>
      <c r="B14" s="30"/>
      <c r="C14" s="44"/>
      <c r="D14" s="31"/>
      <c r="E14" s="31"/>
      <c r="F14" s="45"/>
      <c r="G14" s="31"/>
      <c r="H14" s="31"/>
      <c r="I14" s="31"/>
      <c r="J14" s="43">
        <f>SUM(J9:J13)</f>
        <v>680</v>
      </c>
      <c r="K14" s="43">
        <f>SUM(K9:K13)</f>
        <v>1300</v>
      </c>
      <c r="L14" s="32"/>
      <c r="M14" s="31"/>
      <c r="N14" s="31"/>
      <c r="O14" s="32"/>
      <c r="P14" s="31"/>
      <c r="Q14" s="31"/>
      <c r="R14" s="31"/>
      <c r="S14" s="31"/>
      <c r="T14" s="31"/>
      <c r="U14" s="31"/>
      <c r="V14" s="42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</row>
    <row r="15" spans="1:49" s="22" customFormat="1" x14ac:dyDescent="0.2">
      <c r="A15" s="46"/>
      <c r="B15" s="47" t="s">
        <v>67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9"/>
      <c r="P15" s="48"/>
      <c r="Q15" s="48"/>
      <c r="R15" s="48"/>
      <c r="S15" s="48"/>
      <c r="T15" s="48"/>
      <c r="U15" s="50"/>
      <c r="V15" s="5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</row>
    <row r="16" spans="1:49" s="34" customFormat="1" x14ac:dyDescent="0.2">
      <c r="A16" s="35" t="s">
        <v>57</v>
      </c>
      <c r="B16" s="30" t="s">
        <v>62</v>
      </c>
      <c r="C16" s="44" t="s">
        <v>64</v>
      </c>
      <c r="D16" s="31">
        <v>86</v>
      </c>
      <c r="E16" s="31">
        <v>3</v>
      </c>
      <c r="F16" s="45">
        <f>(D16*E16)</f>
        <v>258</v>
      </c>
      <c r="G16" s="31">
        <v>15</v>
      </c>
      <c r="H16" s="31" t="s">
        <v>37</v>
      </c>
      <c r="I16" s="31" t="s">
        <v>65</v>
      </c>
      <c r="J16" s="31">
        <v>300</v>
      </c>
      <c r="K16" s="31">
        <v>0</v>
      </c>
      <c r="L16" s="32">
        <f>(J16/F16)</f>
        <v>1.1627906976744187</v>
      </c>
      <c r="M16" s="31"/>
      <c r="N16" s="31"/>
      <c r="O16" s="32"/>
      <c r="P16" s="31"/>
      <c r="Q16" s="31"/>
      <c r="R16" s="31"/>
      <c r="S16" s="31"/>
      <c r="T16" s="31"/>
      <c r="U16" s="31"/>
      <c r="V16" s="42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</row>
    <row r="17" spans="1:49" s="34" customFormat="1" x14ac:dyDescent="0.2">
      <c r="A17" s="35" t="s">
        <v>57</v>
      </c>
      <c r="B17" s="30" t="s">
        <v>49</v>
      </c>
      <c r="C17" s="44" t="s">
        <v>63</v>
      </c>
      <c r="D17" s="31">
        <v>6.9</v>
      </c>
      <c r="E17" s="31">
        <v>3</v>
      </c>
      <c r="F17" s="45">
        <f>(D17*E17)</f>
        <v>20.700000000000003</v>
      </c>
      <c r="G17" s="31"/>
      <c r="H17" s="31" t="s">
        <v>37</v>
      </c>
      <c r="I17" s="31" t="s">
        <v>35</v>
      </c>
      <c r="J17" s="31">
        <v>0</v>
      </c>
      <c r="K17" s="31">
        <v>300</v>
      </c>
      <c r="L17" s="32">
        <f>(K17/F17)</f>
        <v>14.492753623188404</v>
      </c>
      <c r="M17" s="31"/>
      <c r="N17" s="31"/>
      <c r="O17" s="32"/>
      <c r="P17" s="31"/>
      <c r="Q17" s="31"/>
      <c r="R17" s="31"/>
      <c r="S17" s="31"/>
      <c r="T17" s="31"/>
      <c r="U17" s="31"/>
      <c r="V17" s="42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</row>
    <row r="18" spans="1:49" s="34" customFormat="1" x14ac:dyDescent="0.2">
      <c r="A18" s="35"/>
      <c r="B18" s="30"/>
      <c r="C18" s="44"/>
      <c r="D18" s="31"/>
      <c r="E18" s="31"/>
      <c r="F18" s="45"/>
      <c r="G18" s="31"/>
      <c r="H18" s="31"/>
      <c r="I18" s="31"/>
      <c r="J18" s="43">
        <f>SUM(J16:J17)</f>
        <v>300</v>
      </c>
      <c r="K18" s="43">
        <f>SUM(K16:K17)</f>
        <v>300</v>
      </c>
      <c r="L18" s="32"/>
      <c r="M18" s="31"/>
      <c r="N18" s="31"/>
      <c r="O18" s="32"/>
      <c r="P18" s="31"/>
      <c r="Q18" s="31"/>
      <c r="R18" s="31"/>
      <c r="S18" s="31"/>
      <c r="T18" s="31"/>
      <c r="U18" s="31"/>
      <c r="V18" s="42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</row>
    <row r="19" spans="1:49" s="22" customFormat="1" x14ac:dyDescent="0.2">
      <c r="A19" s="46"/>
      <c r="B19" s="47" t="s">
        <v>68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9"/>
      <c r="P19" s="48"/>
      <c r="Q19" s="48"/>
      <c r="R19" s="48"/>
      <c r="S19" s="48"/>
      <c r="T19" s="48"/>
      <c r="U19" s="50"/>
      <c r="V19" s="5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</row>
    <row r="20" spans="1:49" s="34" customFormat="1" x14ac:dyDescent="0.2">
      <c r="A20" s="35" t="s">
        <v>45</v>
      </c>
      <c r="B20" s="30" t="s">
        <v>46</v>
      </c>
      <c r="C20" s="44" t="s">
        <v>47</v>
      </c>
      <c r="D20" s="31">
        <v>2.5</v>
      </c>
      <c r="E20" s="31">
        <v>3.6</v>
      </c>
      <c r="F20" s="45">
        <f>(D20*E20)</f>
        <v>9</v>
      </c>
      <c r="G20" s="31"/>
      <c r="H20" s="31" t="s">
        <v>37</v>
      </c>
      <c r="I20" s="31" t="s">
        <v>60</v>
      </c>
      <c r="J20" s="31">
        <f t="shared" ref="J20" si="7">20*G20</f>
        <v>0</v>
      </c>
      <c r="K20" s="31">
        <v>30</v>
      </c>
      <c r="L20" s="32">
        <f>(K20/F20)</f>
        <v>3.3333333333333335</v>
      </c>
      <c r="M20" s="31"/>
      <c r="N20" s="31"/>
      <c r="O20" s="32"/>
      <c r="P20" s="31"/>
      <c r="Q20" s="31"/>
      <c r="R20" s="31"/>
      <c r="S20" s="31"/>
      <c r="T20" s="31"/>
      <c r="U20" s="31"/>
      <c r="V20" s="42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</row>
    <row r="21" spans="1:49" s="34" customFormat="1" x14ac:dyDescent="0.2">
      <c r="A21" s="35" t="s">
        <v>45</v>
      </c>
      <c r="B21" s="30" t="s">
        <v>52</v>
      </c>
      <c r="C21" s="44" t="s">
        <v>53</v>
      </c>
      <c r="D21" s="31">
        <v>3.02</v>
      </c>
      <c r="E21" s="31">
        <v>3.6</v>
      </c>
      <c r="F21" s="45">
        <f t="shared" si="5"/>
        <v>10.872</v>
      </c>
      <c r="G21" s="31"/>
      <c r="H21" s="31" t="s">
        <v>37</v>
      </c>
      <c r="I21" s="31" t="s">
        <v>36</v>
      </c>
      <c r="J21" s="31">
        <f t="shared" ref="J21" si="8">20*G21</f>
        <v>0</v>
      </c>
      <c r="K21" s="31">
        <v>80</v>
      </c>
      <c r="L21" s="32">
        <f t="shared" si="6"/>
        <v>7.3583517292126563</v>
      </c>
      <c r="M21" s="31"/>
      <c r="N21" s="31"/>
      <c r="O21" s="32"/>
      <c r="P21" s="31"/>
      <c r="Q21" s="31"/>
      <c r="R21" s="31"/>
      <c r="S21" s="31"/>
      <c r="T21" s="31"/>
      <c r="U21" s="31"/>
      <c r="V21" s="42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</row>
    <row r="22" spans="1:49" s="34" customFormat="1" x14ac:dyDescent="0.2">
      <c r="A22" s="35" t="s">
        <v>45</v>
      </c>
      <c r="B22" s="30" t="s">
        <v>56</v>
      </c>
      <c r="C22" s="44" t="s">
        <v>55</v>
      </c>
      <c r="D22" s="31">
        <v>3.02</v>
      </c>
      <c r="E22" s="31">
        <v>3.6</v>
      </c>
      <c r="F22" s="45">
        <f t="shared" ref="F22" si="9">(D22*E22)</f>
        <v>10.872</v>
      </c>
      <c r="G22" s="31"/>
      <c r="H22" s="31" t="s">
        <v>37</v>
      </c>
      <c r="I22" s="31" t="s">
        <v>59</v>
      </c>
      <c r="J22" s="31">
        <f t="shared" ref="J22:J23" si="10">20*G22</f>
        <v>0</v>
      </c>
      <c r="K22" s="31">
        <v>150</v>
      </c>
      <c r="L22" s="32">
        <f t="shared" ref="L22" si="11">(K22/F22)</f>
        <v>13.796909492273731</v>
      </c>
      <c r="M22" s="31"/>
      <c r="N22" s="31"/>
      <c r="O22" s="32"/>
      <c r="P22" s="31"/>
      <c r="Q22" s="31"/>
      <c r="R22" s="31"/>
      <c r="S22" s="31"/>
      <c r="T22" s="31"/>
      <c r="U22" s="31"/>
      <c r="V22" s="42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</row>
    <row r="23" spans="1:49" s="34" customFormat="1" x14ac:dyDescent="0.2">
      <c r="A23" s="35" t="s">
        <v>45</v>
      </c>
      <c r="B23" s="30" t="s">
        <v>46</v>
      </c>
      <c r="C23" s="44" t="s">
        <v>61</v>
      </c>
      <c r="D23" s="31">
        <v>2.5</v>
      </c>
      <c r="E23" s="31">
        <v>3.6</v>
      </c>
      <c r="F23" s="45">
        <f>(D23*E23)</f>
        <v>9</v>
      </c>
      <c r="G23" s="31"/>
      <c r="H23" s="31" t="s">
        <v>37</v>
      </c>
      <c r="I23" s="31" t="s">
        <v>60</v>
      </c>
      <c r="J23" s="31">
        <f t="shared" si="10"/>
        <v>0</v>
      </c>
      <c r="K23" s="31">
        <v>30</v>
      </c>
      <c r="L23" s="32">
        <f>(K23/F23)</f>
        <v>3.3333333333333335</v>
      </c>
      <c r="M23" s="31"/>
      <c r="N23" s="31"/>
      <c r="O23" s="32"/>
      <c r="P23" s="31"/>
      <c r="Q23" s="31"/>
      <c r="R23" s="31"/>
      <c r="S23" s="31"/>
      <c r="T23" s="31"/>
      <c r="U23" s="31"/>
      <c r="V23" s="42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</row>
    <row r="24" spans="1:49" s="34" customFormat="1" x14ac:dyDescent="0.2">
      <c r="A24" s="35" t="s">
        <v>45</v>
      </c>
      <c r="B24" s="30" t="s">
        <v>52</v>
      </c>
      <c r="C24" s="44" t="s">
        <v>58</v>
      </c>
      <c r="D24" s="31">
        <v>5.6</v>
      </c>
      <c r="E24" s="31">
        <v>3.6</v>
      </c>
      <c r="F24" s="45">
        <f>(D24*E24)</f>
        <v>20.16</v>
      </c>
      <c r="G24" s="31"/>
      <c r="H24" s="31" t="s">
        <v>37</v>
      </c>
      <c r="I24" s="31" t="s">
        <v>60</v>
      </c>
      <c r="J24" s="31">
        <f t="shared" ref="J24" si="12">20*G24</f>
        <v>0</v>
      </c>
      <c r="K24" s="31">
        <f>2*50+30</f>
        <v>130</v>
      </c>
      <c r="L24" s="32">
        <f>(K24/F24)</f>
        <v>6.4484126984126986</v>
      </c>
      <c r="M24" s="31"/>
      <c r="N24" s="31"/>
      <c r="O24" s="32"/>
      <c r="P24" s="31"/>
      <c r="Q24" s="31"/>
      <c r="R24" s="31"/>
      <c r="S24" s="31"/>
      <c r="T24" s="31"/>
      <c r="U24" s="31"/>
      <c r="V24" s="42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</row>
    <row r="25" spans="1:49" s="34" customFormat="1" x14ac:dyDescent="0.2">
      <c r="A25" s="35"/>
      <c r="B25" s="30"/>
      <c r="C25" s="44"/>
      <c r="D25" s="31"/>
      <c r="E25" s="31"/>
      <c r="F25" s="45"/>
      <c r="G25" s="31"/>
      <c r="H25" s="31"/>
      <c r="I25" s="31"/>
      <c r="J25" s="31"/>
      <c r="K25" s="43">
        <f>SUM(K20:K24)</f>
        <v>420</v>
      </c>
      <c r="L25" s="32"/>
      <c r="M25" s="31"/>
      <c r="N25" s="31"/>
      <c r="O25" s="32"/>
      <c r="P25" s="31"/>
      <c r="Q25" s="31"/>
      <c r="R25" s="31"/>
      <c r="S25" s="31"/>
      <c r="T25" s="31"/>
      <c r="U25" s="31"/>
      <c r="V25" s="42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</row>
    <row r="26" spans="1:49" s="22" customFormat="1" x14ac:dyDescent="0.2">
      <c r="A26" s="46"/>
      <c r="B26" s="47" t="s">
        <v>69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9"/>
      <c r="P26" s="48"/>
      <c r="Q26" s="48"/>
      <c r="R26" s="48"/>
      <c r="S26" s="48"/>
      <c r="T26" s="48"/>
      <c r="U26" s="50"/>
      <c r="V26" s="5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</row>
    <row r="27" spans="1:49" s="34" customFormat="1" x14ac:dyDescent="0.2">
      <c r="A27" s="35" t="s">
        <v>57</v>
      </c>
      <c r="B27" s="30" t="s">
        <v>71</v>
      </c>
      <c r="C27" s="44" t="s">
        <v>70</v>
      </c>
      <c r="D27" s="31">
        <v>16.100000000000001</v>
      </c>
      <c r="E27" s="31">
        <v>2.6</v>
      </c>
      <c r="F27" s="45">
        <f>(D27*E27)</f>
        <v>41.860000000000007</v>
      </c>
      <c r="G27" s="31"/>
      <c r="H27" s="31" t="s">
        <v>72</v>
      </c>
      <c r="I27" s="31" t="s">
        <v>73</v>
      </c>
      <c r="J27" s="31">
        <v>0</v>
      </c>
      <c r="K27" s="31">
        <v>500</v>
      </c>
      <c r="L27" s="32">
        <f>(K27/F27)</f>
        <v>11.944577161968464</v>
      </c>
      <c r="M27" s="31"/>
      <c r="N27" s="31"/>
      <c r="O27" s="32"/>
      <c r="P27" s="31"/>
      <c r="Q27" s="31"/>
      <c r="R27" s="31"/>
      <c r="S27" s="31"/>
      <c r="T27" s="31"/>
      <c r="U27" s="31"/>
      <c r="V27" s="42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</row>
    <row r="28" spans="1:49" s="34" customFormat="1" x14ac:dyDescent="0.2">
      <c r="A28" s="35"/>
      <c r="B28" s="30"/>
      <c r="C28" s="44"/>
      <c r="D28" s="31"/>
      <c r="E28" s="31"/>
      <c r="F28" s="45"/>
      <c r="G28" s="31"/>
      <c r="H28" s="31"/>
      <c r="I28" s="31"/>
      <c r="J28" s="43">
        <f>SUM(J27:J27)</f>
        <v>0</v>
      </c>
      <c r="K28" s="43">
        <f>SUM(K27:K27)</f>
        <v>500</v>
      </c>
      <c r="L28" s="32"/>
      <c r="M28" s="31"/>
      <c r="N28" s="31"/>
      <c r="O28" s="32"/>
      <c r="P28" s="31"/>
      <c r="Q28" s="31"/>
      <c r="R28" s="31"/>
      <c r="S28" s="31"/>
      <c r="T28" s="31"/>
      <c r="U28" s="31"/>
      <c r="V28" s="42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</row>
    <row r="29" spans="1:49" s="22" customFormat="1" x14ac:dyDescent="0.2">
      <c r="A29" s="46"/>
      <c r="B29" s="47" t="s">
        <v>75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9"/>
      <c r="P29" s="48"/>
      <c r="Q29" s="48"/>
      <c r="R29" s="48"/>
      <c r="S29" s="48"/>
      <c r="T29" s="48"/>
      <c r="U29" s="50"/>
      <c r="V29" s="5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</row>
    <row r="30" spans="1:49" s="34" customFormat="1" x14ac:dyDescent="0.2">
      <c r="A30" s="35" t="s">
        <v>76</v>
      </c>
      <c r="B30" s="30" t="s">
        <v>78</v>
      </c>
      <c r="C30" s="44" t="s">
        <v>77</v>
      </c>
      <c r="D30" s="31">
        <v>8.1999999999999993</v>
      </c>
      <c r="E30" s="31">
        <v>3.02</v>
      </c>
      <c r="F30" s="45">
        <f>(D30*E30)</f>
        <v>24.763999999999999</v>
      </c>
      <c r="G30" s="31"/>
      <c r="H30" s="31"/>
      <c r="I30" s="31" t="s">
        <v>73</v>
      </c>
      <c r="J30" s="31">
        <v>250</v>
      </c>
      <c r="K30" s="31">
        <v>0</v>
      </c>
      <c r="L30" s="32">
        <f>(J30/F30)</f>
        <v>10.095299628492974</v>
      </c>
      <c r="M30" s="31"/>
      <c r="N30" s="31"/>
      <c r="O30" s="32"/>
      <c r="P30" s="31"/>
      <c r="Q30" s="31"/>
      <c r="R30" s="31"/>
      <c r="S30" s="31"/>
      <c r="T30" s="31"/>
      <c r="U30" s="31"/>
      <c r="V30" s="42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</row>
    <row r="31" spans="1:49" s="34" customFormat="1" x14ac:dyDescent="0.2">
      <c r="A31" s="35" t="s">
        <v>76</v>
      </c>
      <c r="B31" s="30" t="s">
        <v>79</v>
      </c>
      <c r="C31" s="44" t="s">
        <v>80</v>
      </c>
      <c r="D31" s="31">
        <v>16</v>
      </c>
      <c r="E31" s="31">
        <v>3.02</v>
      </c>
      <c r="F31" s="45">
        <f>(D31*E31)</f>
        <v>48.32</v>
      </c>
      <c r="G31" s="31"/>
      <c r="H31" s="31"/>
      <c r="I31" s="31" t="s">
        <v>73</v>
      </c>
      <c r="J31" s="31">
        <v>480</v>
      </c>
      <c r="K31" s="31">
        <v>0</v>
      </c>
      <c r="L31" s="32">
        <f>(J31/F31)</f>
        <v>9.9337748344370862</v>
      </c>
      <c r="M31" s="31"/>
      <c r="N31" s="31"/>
      <c r="O31" s="32"/>
      <c r="P31" s="31"/>
      <c r="Q31" s="31"/>
      <c r="R31" s="31"/>
      <c r="S31" s="31"/>
      <c r="T31" s="31"/>
      <c r="U31" s="31"/>
      <c r="V31" s="42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</row>
    <row r="32" spans="1:49" s="34" customFormat="1" x14ac:dyDescent="0.2">
      <c r="A32" s="35" t="s">
        <v>45</v>
      </c>
      <c r="B32" s="30" t="s">
        <v>79</v>
      </c>
      <c r="C32" s="44" t="s">
        <v>82</v>
      </c>
      <c r="D32" s="31">
        <v>14.4</v>
      </c>
      <c r="E32" s="31">
        <v>3.02</v>
      </c>
      <c r="F32" s="45">
        <f>(D32*E32)</f>
        <v>43.488</v>
      </c>
      <c r="G32" s="31"/>
      <c r="H32" s="31"/>
      <c r="I32" s="31" t="s">
        <v>73</v>
      </c>
      <c r="J32" s="31">
        <v>450</v>
      </c>
      <c r="K32" s="31">
        <v>0</v>
      </c>
      <c r="L32" s="32">
        <f>(J32/F32)</f>
        <v>10.347682119205299</v>
      </c>
      <c r="M32" s="31"/>
      <c r="N32" s="31"/>
      <c r="O32" s="32"/>
      <c r="P32" s="31"/>
      <c r="Q32" s="31"/>
      <c r="R32" s="31"/>
      <c r="S32" s="31"/>
      <c r="T32" s="31"/>
      <c r="U32" s="31"/>
      <c r="V32" s="42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</row>
    <row r="33" spans="1:49" s="34" customFormat="1" x14ac:dyDescent="0.2">
      <c r="A33" s="35" t="s">
        <v>57</v>
      </c>
      <c r="B33" s="30" t="s">
        <v>79</v>
      </c>
      <c r="C33" s="44" t="s">
        <v>81</v>
      </c>
      <c r="D33" s="31">
        <v>14.3</v>
      </c>
      <c r="E33" s="31">
        <v>3.55</v>
      </c>
      <c r="F33" s="45">
        <f>(D33*E33)</f>
        <v>50.765000000000001</v>
      </c>
      <c r="G33" s="31"/>
      <c r="H33" s="31"/>
      <c r="I33" s="31" t="s">
        <v>73</v>
      </c>
      <c r="J33" s="31">
        <v>510</v>
      </c>
      <c r="K33" s="31">
        <v>0</v>
      </c>
      <c r="L33" s="32">
        <f>(J33/F33)</f>
        <v>10.046291736432581</v>
      </c>
      <c r="M33" s="31"/>
      <c r="N33" s="31"/>
      <c r="O33" s="32"/>
      <c r="P33" s="31"/>
      <c r="Q33" s="31"/>
      <c r="R33" s="31"/>
      <c r="S33" s="31"/>
      <c r="T33" s="31"/>
      <c r="U33" s="31"/>
      <c r="V33" s="42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</row>
    <row r="34" spans="1:49" s="34" customFormat="1" x14ac:dyDescent="0.2">
      <c r="A34" s="35" t="s">
        <v>57</v>
      </c>
      <c r="B34" s="30" t="s">
        <v>78</v>
      </c>
      <c r="C34" s="44" t="s">
        <v>83</v>
      </c>
      <c r="D34" s="31">
        <v>15.9</v>
      </c>
      <c r="E34" s="31">
        <v>3.55</v>
      </c>
      <c r="F34" s="45">
        <f>(D34*E34)</f>
        <v>56.445</v>
      </c>
      <c r="G34" s="31"/>
      <c r="H34" s="31"/>
      <c r="I34" s="31" t="s">
        <v>73</v>
      </c>
      <c r="J34" s="31">
        <v>570</v>
      </c>
      <c r="K34" s="31">
        <v>0</v>
      </c>
      <c r="L34" s="32">
        <f>(J34/F34)</f>
        <v>10.098325803879883</v>
      </c>
      <c r="M34" s="31"/>
      <c r="N34" s="31"/>
      <c r="O34" s="32"/>
      <c r="P34" s="31"/>
      <c r="Q34" s="31"/>
      <c r="R34" s="31"/>
      <c r="S34" s="31"/>
      <c r="T34" s="31"/>
      <c r="U34" s="31"/>
      <c r="V34" s="42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</row>
    <row r="35" spans="1:49" s="34" customFormat="1" x14ac:dyDescent="0.2">
      <c r="A35" s="35"/>
      <c r="B35" s="30"/>
      <c r="C35" s="44"/>
      <c r="D35" s="31"/>
      <c r="E35" s="31"/>
      <c r="F35" s="45"/>
      <c r="G35" s="31"/>
      <c r="H35" s="31"/>
      <c r="I35" s="31"/>
      <c r="J35" s="43">
        <f>SUM(J30:J34)</f>
        <v>2260</v>
      </c>
      <c r="K35" s="43">
        <f>SUM(K30:K30)</f>
        <v>0</v>
      </c>
      <c r="L35" s="32"/>
      <c r="M35" s="31"/>
      <c r="N35" s="31"/>
      <c r="O35" s="32"/>
      <c r="P35" s="31"/>
      <c r="Q35" s="31"/>
      <c r="R35" s="31"/>
      <c r="S35" s="31"/>
      <c r="T35" s="31"/>
      <c r="U35" s="31"/>
      <c r="V35" s="42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</row>
    <row r="36" spans="1:49" s="34" customFormat="1" x14ac:dyDescent="0.2">
      <c r="A36" s="52"/>
      <c r="B36" s="53"/>
      <c r="C36" s="52"/>
      <c r="D36" s="54"/>
      <c r="E36" s="54"/>
      <c r="F36" s="55"/>
      <c r="G36" s="54"/>
      <c r="H36" s="54"/>
      <c r="I36" s="54"/>
      <c r="J36" s="54"/>
      <c r="K36" s="56"/>
      <c r="L36" s="57"/>
      <c r="M36" s="54"/>
      <c r="N36" s="54"/>
      <c r="O36" s="57"/>
      <c r="P36" s="54"/>
      <c r="Q36" s="54"/>
      <c r="R36" s="54"/>
      <c r="S36" s="54"/>
      <c r="T36" s="54"/>
      <c r="U36" s="54"/>
      <c r="V36" s="54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</row>
  </sheetData>
  <mergeCells count="18">
    <mergeCell ref="V6:V7"/>
    <mergeCell ref="U5:V5"/>
    <mergeCell ref="G1:K2"/>
    <mergeCell ref="U6:U7"/>
    <mergeCell ref="N5:Q5"/>
    <mergeCell ref="R5:R7"/>
    <mergeCell ref="G6:G7"/>
    <mergeCell ref="H5:H7"/>
    <mergeCell ref="J5:L5"/>
    <mergeCell ref="I5:I6"/>
    <mergeCell ref="E6:E7"/>
    <mergeCell ref="F6:F7"/>
    <mergeCell ref="S5:T5"/>
    <mergeCell ref="A5:A7"/>
    <mergeCell ref="B6:B7"/>
    <mergeCell ref="C6:C7"/>
    <mergeCell ref="D6:D7"/>
    <mergeCell ref="B5:G5"/>
  </mergeCells>
  <phoneticPr fontId="0" type="noConversion"/>
  <printOptions horizontalCentered="1" verticalCentered="1"/>
  <pageMargins left="0.31496062992125984" right="0.51181102362204722" top="0.78740157480314965" bottom="0.55118110236220474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Progresklima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Mikulášek</dc:creator>
  <cp:lastModifiedBy>Marek Nos</cp:lastModifiedBy>
  <cp:lastPrinted>2022-02-10T11:30:07Z</cp:lastPrinted>
  <dcterms:created xsi:type="dcterms:W3CDTF">2002-09-09T05:29:41Z</dcterms:created>
  <dcterms:modified xsi:type="dcterms:W3CDTF">2022-02-10T11:39:24Z</dcterms:modified>
</cp:coreProperties>
</file>